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9240" activeTab="0"/>
  </bookViews>
  <sheets>
    <sheet name="Hoja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<sst xmlns="http://schemas.openxmlformats.org/spreadsheetml/2006/main" count="148" uniqueCount="71">
  <si>
    <t>F. Origen</t>
  </si>
  <si>
    <t>V. Origen</t>
  </si>
  <si>
    <t>Coeficiente</t>
  </si>
  <si>
    <t>V.O.R.</t>
  </si>
  <si>
    <t>V. Corriente</t>
  </si>
  <si>
    <t>RFR</t>
  </si>
  <si>
    <t>Concepto</t>
  </si>
  <si>
    <t>U.N.L.P. - FACULTAD DE CIENCIAS ECONOMICAS</t>
  </si>
  <si>
    <t>CONTABILIDAD II - GUIA DE TRABAJOS PRACTICOS</t>
  </si>
  <si>
    <t>CFI no Devengado</t>
  </si>
  <si>
    <t>CFI no Dev</t>
  </si>
  <si>
    <t>RECPAM</t>
  </si>
  <si>
    <t>Asientos de ajuste al cierre</t>
  </si>
  <si>
    <t>Asiento de Ajuste al cierre</t>
  </si>
  <si>
    <t>V. Corriente Tasa</t>
  </si>
  <si>
    <t>Intereses</t>
  </si>
  <si>
    <t>Valor Corriente</t>
  </si>
  <si>
    <t>Asiento de Ajuste al Cierre</t>
  </si>
  <si>
    <t>V. Corriente Tasa y Tipo Cambio</t>
  </si>
  <si>
    <t>Ajuste al Cierre del Ejercicio</t>
  </si>
  <si>
    <t>SOLUCION TRABAJO PRACTICO Nº 10 - DEUDAS</t>
  </si>
  <si>
    <t>1) PROVEEDORES EN MONEDA NACIONAL</t>
  </si>
  <si>
    <t>a) Compra del 30/09/11 a 180 días</t>
  </si>
  <si>
    <t>Proveedores</t>
  </si>
  <si>
    <t>18.900/(1+012/365)^88=</t>
  </si>
  <si>
    <t>b) Compra del 01/10/11 a 90 días</t>
  </si>
  <si>
    <t>Materias Primas</t>
  </si>
  <si>
    <t>c) Compra del 01/11/11 a 90 días</t>
  </si>
  <si>
    <t>Productos Terminados</t>
  </si>
  <si>
    <t>CMV</t>
  </si>
  <si>
    <t>CFI no Devengados</t>
  </si>
  <si>
    <t>$10.000/(1+0,12/365)^30 =</t>
  </si>
  <si>
    <t>Asiento de ajuste al cierre</t>
  </si>
  <si>
    <t>2) DOCUMENTOS A PAGAR EN MONEDA NACIONAL</t>
  </si>
  <si>
    <t>Int no Dev de Doc a Pagar</t>
  </si>
  <si>
    <t>Bienes de Uso V.O.</t>
  </si>
  <si>
    <t>Documentos a Pagar</t>
  </si>
  <si>
    <t>$45,000/(1+0,10/365)^181 =</t>
  </si>
  <si>
    <t>Valor de Cancelación</t>
  </si>
  <si>
    <t>3) PROVEEDORES DEL EXTERIOR</t>
  </si>
  <si>
    <t>50u*$1.000*$3,80 =</t>
  </si>
  <si>
    <t>$190.000*(1+0,12/365)^180 =</t>
  </si>
  <si>
    <t>Proveedores del Exterior</t>
  </si>
  <si>
    <t>Int no Dev de Prov del Ext</t>
  </si>
  <si>
    <t>$201.581,23/(1+0,13/365)^89=</t>
  </si>
  <si>
    <t>$195.292,70/3,80*4,06 =</t>
  </si>
  <si>
    <t>$201.581,23/3,80*4,06 =</t>
  </si>
  <si>
    <t>4) ANTICIPO DE CLIENTES</t>
  </si>
  <si>
    <t>Ajuste al Cierre del Ejercicio de los Proveedores del Exterior</t>
  </si>
  <si>
    <t>Anticipo de Clientes</t>
  </si>
  <si>
    <t>5) DIVIDENDOS A PAGAR</t>
  </si>
  <si>
    <t>No se ajusta</t>
  </si>
  <si>
    <t>6) PRÉSTAMOS BANCARIOS</t>
  </si>
  <si>
    <t>Préstamos Bancarios</t>
  </si>
  <si>
    <t>Coef Constr</t>
  </si>
  <si>
    <t>Valor Reexpresado</t>
  </si>
  <si>
    <t>Valor Al Cierre</t>
  </si>
  <si>
    <t>7) OTRAS DEUDAS</t>
  </si>
  <si>
    <t>Valor al Cierre</t>
  </si>
  <si>
    <t>8) SUELDOS A PAGAR Y RETENCIONES Y CONTRIBUCIONES A PAGAR DEVENGADAS EN DICIEMBRE 2011</t>
  </si>
  <si>
    <t>Sueldos</t>
  </si>
  <si>
    <t>Contribuciones Patronales</t>
  </si>
  <si>
    <t>Retenciones a Depositar</t>
  </si>
  <si>
    <t>Contribuciones Patronales a Pagar</t>
  </si>
  <si>
    <t>Sueldos a Pagar</t>
  </si>
  <si>
    <t>$1.800*0,015/30*51 =</t>
  </si>
  <si>
    <t>$50.500*(1+0,12/365)^183 =</t>
  </si>
  <si>
    <t>Asiento de ajuste al 31/12/11 para corregir asiento original del 01/10/11</t>
  </si>
  <si>
    <t>Asiento de ajuste al 31/12/11 para corregir asiento original del 01/11/11</t>
  </si>
  <si>
    <t>Asiento de ajuste al 31/12/11 para corregir asiento original del 30/06/11</t>
  </si>
  <si>
    <t>Contrib Patr a Pagar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</si>
</sst>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mmm\-yyyy"/>
    <numFmt numFmtId="174" formatCode="#,##0.0000"/>
    <numFmt numFmtId="175" formatCode="0.00000"/>
    <numFmt numFmtId="176" formatCode="0.0000"/>
    <numFmt numFmtId="177" formatCode="0.000"/>
    <numFmt numFmtId="178" formatCode="0.0"/>
    <numFmt numFmtId="179" formatCode="0.000000"/>
    <numFmt numFmtId="180" formatCode="dd/mm/yy;@"/>
    <numFmt numFmtId="181" formatCode="dd/mm/yyyy;@"/>
    <numFmt numFmtId="182" formatCode="#,##0.000"/>
    <numFmt numFmtId="183" formatCode="#,##0.0"/>
  </numFmts>
  <fonts count="21"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180" fontId="19" fillId="0" borderId="0" xfId="0" applyNumberFormat="1" applyFont="1" applyAlignment="1">
      <alignment horizontal="left"/>
    </xf>
    <xf numFmtId="181" fontId="19" fillId="0" borderId="0" xfId="0" applyNumberFormat="1" applyFont="1" applyAlignment="1">
      <alignment/>
    </xf>
    <xf numFmtId="4" fontId="19" fillId="0" borderId="13" xfId="0" applyNumberFormat="1" applyFont="1" applyBorder="1" applyAlignment="1">
      <alignment/>
    </xf>
    <xf numFmtId="181" fontId="19" fillId="0" borderId="0" xfId="0" applyNumberFormat="1" applyFont="1" applyAlignment="1">
      <alignment horizontal="left"/>
    </xf>
    <xf numFmtId="4" fontId="19" fillId="0" borderId="14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14" fontId="20" fillId="0" borderId="0" xfId="0" applyNumberFormat="1" applyFont="1" applyAlignment="1">
      <alignment/>
    </xf>
    <xf numFmtId="4" fontId="19" fillId="0" borderId="11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180" fontId="19" fillId="0" borderId="0" xfId="0" applyNumberFormat="1" applyFont="1" applyAlignment="1">
      <alignment/>
    </xf>
    <xf numFmtId="4" fontId="19" fillId="0" borderId="14" xfId="0" applyNumberFormat="1" applyFont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1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76200</xdr:rowOff>
    </xdr:from>
    <xdr:to>
      <xdr:col>11</xdr:col>
      <xdr:colOff>85725</xdr:colOff>
      <xdr:row>10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66700"/>
          <a:ext cx="1819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12.00390625" style="0" customWidth="1"/>
    <col min="2" max="2" width="23.57421875" style="0" customWidth="1"/>
    <col min="3" max="3" width="11.421875" style="1" customWidth="1"/>
    <col min="4" max="4" width="11.421875" style="2" bestFit="1" customWidth="1"/>
    <col min="5" max="5" width="11.421875" style="1" customWidth="1"/>
    <col min="6" max="6" width="13.140625" style="1" customWidth="1"/>
    <col min="7" max="7" width="14.421875" style="1" bestFit="1" customWidth="1"/>
    <col min="8" max="8" width="14.7109375" style="1" customWidth="1"/>
    <col min="9" max="9" width="12.57421875" style="1" customWidth="1"/>
    <col min="10" max="10" width="14.57421875" style="1" customWidth="1"/>
    <col min="11" max="11" width="11.7109375" style="1" bestFit="1" customWidth="1"/>
    <col min="12" max="12" width="12.57421875" style="1" bestFit="1" customWidth="1"/>
    <col min="13" max="13" width="11.421875" style="3" customWidth="1"/>
    <col min="14" max="14" width="11.421875" style="1" customWidth="1"/>
  </cols>
  <sheetData>
    <row r="1" spans="1:12" ht="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</row>
    <row r="2" spans="1:12" ht="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</row>
    <row r="3" spans="1:12" ht="15">
      <c r="A3" s="6"/>
      <c r="B3" s="6"/>
      <c r="C3" s="5"/>
      <c r="D3" s="7"/>
      <c r="E3" s="5"/>
      <c r="F3" s="5"/>
      <c r="G3" s="5"/>
      <c r="H3" s="5"/>
      <c r="I3" s="5"/>
      <c r="J3" s="5"/>
      <c r="K3" s="5"/>
      <c r="L3" s="5"/>
    </row>
    <row r="4" spans="1:12" ht="1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5"/>
    </row>
    <row r="5" spans="1:12" ht="15">
      <c r="A5" s="6"/>
      <c r="B5" s="6"/>
      <c r="C5" s="5"/>
      <c r="D5" s="7"/>
      <c r="E5" s="5"/>
      <c r="F5" s="5"/>
      <c r="G5" s="5"/>
      <c r="H5" s="5"/>
      <c r="I5" s="5"/>
      <c r="J5" s="5"/>
      <c r="K5" s="5"/>
      <c r="L5" s="5"/>
    </row>
    <row r="6" spans="1:12" ht="15">
      <c r="A6" s="6"/>
      <c r="B6" s="6"/>
      <c r="C6" s="5"/>
      <c r="D6" s="7"/>
      <c r="E6" s="5"/>
      <c r="F6" s="5"/>
      <c r="G6" s="5"/>
      <c r="H6" s="5"/>
      <c r="I6" s="5"/>
      <c r="J6" s="5"/>
      <c r="K6" s="5"/>
      <c r="L6" s="5"/>
    </row>
    <row r="7" spans="1:12" ht="15">
      <c r="A7" s="8" t="s">
        <v>21</v>
      </c>
      <c r="B7" s="6"/>
      <c r="C7" s="5"/>
      <c r="D7" s="7"/>
      <c r="E7" s="5"/>
      <c r="F7" s="5"/>
      <c r="G7" s="5"/>
      <c r="H7" s="5"/>
      <c r="I7" s="5"/>
      <c r="J7" s="5"/>
      <c r="K7" s="5"/>
      <c r="L7" s="5"/>
    </row>
    <row r="8" spans="1:12" ht="15">
      <c r="A8" s="6"/>
      <c r="B8" s="6"/>
      <c r="C8" s="5"/>
      <c r="D8" s="7"/>
      <c r="E8" s="5"/>
      <c r="F8" s="5"/>
      <c r="G8" s="5"/>
      <c r="H8" s="5"/>
      <c r="I8" s="5"/>
      <c r="J8" s="5"/>
      <c r="K8" s="5"/>
      <c r="L8" s="5"/>
    </row>
    <row r="9" spans="1:12" ht="15">
      <c r="A9" s="8" t="s">
        <v>22</v>
      </c>
      <c r="B9" s="6"/>
      <c r="C9" s="5"/>
      <c r="D9" s="7"/>
      <c r="E9" s="5"/>
      <c r="F9" s="5"/>
      <c r="G9" s="5"/>
      <c r="H9" s="5"/>
      <c r="I9" s="5"/>
      <c r="J9" s="5"/>
      <c r="K9" s="5"/>
      <c r="L9" s="5"/>
    </row>
    <row r="10" spans="1:12" ht="15">
      <c r="A10" s="6"/>
      <c r="B10" s="6"/>
      <c r="C10" s="5"/>
      <c r="D10" s="7"/>
      <c r="E10" s="5"/>
      <c r="F10" s="5"/>
      <c r="G10" s="5"/>
      <c r="H10" s="5"/>
      <c r="I10" s="5"/>
      <c r="J10" s="5"/>
      <c r="K10" s="5"/>
      <c r="L10" s="5"/>
    </row>
    <row r="11" spans="1:12" ht="15">
      <c r="A11" s="6"/>
      <c r="B11" s="6"/>
      <c r="C11" s="5"/>
      <c r="D11" s="7"/>
      <c r="E11" s="5"/>
      <c r="F11" s="5"/>
      <c r="G11" s="5"/>
      <c r="H11" s="5"/>
      <c r="I11" s="5"/>
      <c r="J11" s="5"/>
      <c r="K11" s="5"/>
      <c r="L11" s="5"/>
    </row>
    <row r="12" spans="1:12" ht="15.75" thickBot="1">
      <c r="A12" s="8" t="s">
        <v>19</v>
      </c>
      <c r="B12" s="6"/>
      <c r="C12" s="5"/>
      <c r="D12" s="7"/>
      <c r="E12" s="5"/>
      <c r="F12" s="5"/>
      <c r="G12" s="5"/>
      <c r="H12" s="5"/>
      <c r="I12" s="5"/>
      <c r="J12" s="5"/>
      <c r="K12" s="5"/>
      <c r="L12" s="5"/>
    </row>
    <row r="13" spans="1:12" ht="15.75" thickBot="1">
      <c r="A13" s="10" t="s">
        <v>0</v>
      </c>
      <c r="B13" s="11" t="s">
        <v>6</v>
      </c>
      <c r="C13" s="11" t="s">
        <v>1</v>
      </c>
      <c r="D13" s="12" t="s">
        <v>2</v>
      </c>
      <c r="E13" s="11" t="s">
        <v>3</v>
      </c>
      <c r="F13" s="11" t="s">
        <v>4</v>
      </c>
      <c r="G13" s="13"/>
      <c r="H13" s="5"/>
      <c r="I13" s="14">
        <v>40816</v>
      </c>
      <c r="J13" s="15">
        <f>+I13+180</f>
        <v>40996</v>
      </c>
      <c r="K13" s="5"/>
      <c r="L13" s="5"/>
    </row>
    <row r="14" spans="1:12" ht="15">
      <c r="A14" s="9">
        <v>40816</v>
      </c>
      <c r="B14" s="6" t="s">
        <v>23</v>
      </c>
      <c r="C14" s="5">
        <v>18900</v>
      </c>
      <c r="D14" s="7">
        <v>1.01</v>
      </c>
      <c r="E14" s="5">
        <f>+C14*D14</f>
        <v>19089</v>
      </c>
      <c r="F14" s="5">
        <f>+C14</f>
        <v>18900</v>
      </c>
      <c r="G14" s="13"/>
      <c r="H14" s="5"/>
      <c r="I14" s="14">
        <v>40908</v>
      </c>
      <c r="J14" s="15">
        <f>+J13</f>
        <v>40996</v>
      </c>
      <c r="K14" s="5">
        <f>+J14-I14</f>
        <v>88</v>
      </c>
      <c r="L14" s="5"/>
    </row>
    <row r="15" spans="1:12" ht="15.75" thickBot="1">
      <c r="A15" s="6"/>
      <c r="B15" s="6" t="s">
        <v>10</v>
      </c>
      <c r="C15" s="16">
        <v>-900</v>
      </c>
      <c r="D15" s="7">
        <v>1.01</v>
      </c>
      <c r="E15" s="16">
        <f>+C15*D15</f>
        <v>-909</v>
      </c>
      <c r="F15" s="16">
        <f>+F16-F14</f>
        <v>-538.88</v>
      </c>
      <c r="G15" s="13"/>
      <c r="H15" s="5"/>
      <c r="I15" s="5"/>
      <c r="J15" s="5"/>
      <c r="K15" s="5"/>
      <c r="L15" s="5"/>
    </row>
    <row r="16" spans="1:12" ht="15">
      <c r="A16" s="6"/>
      <c r="B16" s="6"/>
      <c r="C16" s="5">
        <f>SUM(C14:C15)</f>
        <v>18000</v>
      </c>
      <c r="D16" s="7"/>
      <c r="E16" s="5">
        <f>SUM(E14:E15)</f>
        <v>18180</v>
      </c>
      <c r="F16" s="5">
        <f>+K16</f>
        <v>18361.12</v>
      </c>
      <c r="G16" s="13"/>
      <c r="H16" s="5"/>
      <c r="I16" s="5" t="s">
        <v>24</v>
      </c>
      <c r="J16" s="5"/>
      <c r="K16" s="5">
        <f>18900/(1+0.12/365)^88</f>
        <v>18361.12</v>
      </c>
      <c r="L16" s="5"/>
    </row>
    <row r="17" spans="1:12" ht="15">
      <c r="A17" s="6"/>
      <c r="B17" s="6"/>
      <c r="C17" s="5"/>
      <c r="D17" s="7"/>
      <c r="E17" s="5"/>
      <c r="F17" s="5"/>
      <c r="G17" s="5"/>
      <c r="H17" s="5"/>
      <c r="I17" s="5"/>
      <c r="J17" s="5"/>
      <c r="K17" s="5"/>
      <c r="L17" s="5"/>
    </row>
    <row r="18" spans="1:12" ht="15">
      <c r="A18" s="8" t="s">
        <v>12</v>
      </c>
      <c r="B18" s="6"/>
      <c r="C18" s="5"/>
      <c r="D18" s="7"/>
      <c r="E18" s="5"/>
      <c r="F18" s="5"/>
      <c r="G18" s="5"/>
      <c r="H18" s="5"/>
      <c r="I18" s="5"/>
      <c r="J18" s="5"/>
      <c r="K18" s="5"/>
      <c r="L18" s="5"/>
    </row>
    <row r="19" spans="1:12" ht="15">
      <c r="A19" s="9">
        <v>40694</v>
      </c>
      <c r="B19" s="6" t="s">
        <v>11</v>
      </c>
      <c r="C19" s="5"/>
      <c r="D19" s="7"/>
      <c r="E19" s="5"/>
      <c r="F19" s="5">
        <f>+E16-C16</f>
        <v>180</v>
      </c>
      <c r="G19" s="5"/>
      <c r="H19" s="5"/>
      <c r="I19" s="5"/>
      <c r="J19" s="5"/>
      <c r="K19" s="5"/>
      <c r="L19" s="5"/>
    </row>
    <row r="20" spans="1:12" ht="15">
      <c r="A20" s="6"/>
      <c r="B20" s="6" t="s">
        <v>5</v>
      </c>
      <c r="C20" s="5"/>
      <c r="D20" s="7"/>
      <c r="E20" s="5"/>
      <c r="F20" s="5">
        <f>+F16-E16</f>
        <v>181.12</v>
      </c>
      <c r="G20" s="5"/>
      <c r="H20" s="5"/>
      <c r="I20" s="5"/>
      <c r="J20" s="5"/>
      <c r="K20" s="5"/>
      <c r="L20" s="5"/>
    </row>
    <row r="21" spans="1:12" ht="15">
      <c r="A21" s="6"/>
      <c r="B21" s="6"/>
      <c r="C21" s="5" t="s">
        <v>10</v>
      </c>
      <c r="D21" s="7"/>
      <c r="E21" s="5"/>
      <c r="F21" s="5"/>
      <c r="G21" s="5">
        <f>+F15-C15</f>
        <v>361.12</v>
      </c>
      <c r="H21" s="5"/>
      <c r="I21" s="5"/>
      <c r="J21" s="5"/>
      <c r="K21" s="5"/>
      <c r="L21" s="5"/>
    </row>
    <row r="22" spans="1:12" ht="15">
      <c r="A22" s="6"/>
      <c r="B22" s="6"/>
      <c r="C22" s="5"/>
      <c r="D22" s="7"/>
      <c r="E22" s="5"/>
      <c r="F22" s="5"/>
      <c r="G22" s="5"/>
      <c r="H22" s="5"/>
      <c r="I22" s="5"/>
      <c r="J22" s="5"/>
      <c r="K22" s="5"/>
      <c r="L22" s="5"/>
    </row>
    <row r="23" spans="1:12" ht="15">
      <c r="A23" s="8" t="s">
        <v>25</v>
      </c>
      <c r="B23" s="6"/>
      <c r="C23" s="5"/>
      <c r="D23" s="7"/>
      <c r="E23" s="5"/>
      <c r="F23" s="5"/>
      <c r="G23" s="5"/>
      <c r="H23" s="5"/>
      <c r="I23" s="5"/>
      <c r="J23" s="5"/>
      <c r="K23" s="5"/>
      <c r="L23" s="5"/>
    </row>
    <row r="24" spans="1:12" ht="15">
      <c r="A24" s="6"/>
      <c r="B24" s="6"/>
      <c r="C24" s="5"/>
      <c r="D24" s="7"/>
      <c r="E24" s="5"/>
      <c r="F24" s="5"/>
      <c r="G24" s="5"/>
      <c r="H24" s="5"/>
      <c r="I24" s="5"/>
      <c r="J24" s="5"/>
      <c r="K24" s="5"/>
      <c r="L24" s="5"/>
    </row>
    <row r="25" spans="1:12" ht="15">
      <c r="A25" s="8" t="s">
        <v>67</v>
      </c>
      <c r="B25" s="6"/>
      <c r="C25" s="5"/>
      <c r="D25" s="7"/>
      <c r="E25" s="5"/>
      <c r="F25" s="5"/>
      <c r="G25" s="5"/>
      <c r="H25" s="5"/>
      <c r="I25" s="5"/>
      <c r="J25" s="5"/>
      <c r="K25" s="5"/>
      <c r="L25" s="5"/>
    </row>
    <row r="26" spans="1:12" ht="15">
      <c r="A26" s="9">
        <v>40908</v>
      </c>
      <c r="B26" s="6" t="s">
        <v>9</v>
      </c>
      <c r="C26" s="5"/>
      <c r="D26" s="7"/>
      <c r="E26" s="5"/>
      <c r="F26" s="5">
        <v>300</v>
      </c>
      <c r="G26" s="5"/>
      <c r="H26" s="5"/>
      <c r="I26" s="5"/>
      <c r="J26" s="5"/>
      <c r="K26" s="5"/>
      <c r="L26" s="5"/>
    </row>
    <row r="27" spans="1:12" ht="15">
      <c r="A27" s="6"/>
      <c r="B27" s="6"/>
      <c r="C27" s="5" t="s">
        <v>26</v>
      </c>
      <c r="D27" s="7"/>
      <c r="E27" s="5"/>
      <c r="F27" s="5"/>
      <c r="G27" s="5">
        <v>300</v>
      </c>
      <c r="H27" s="5"/>
      <c r="I27" s="5"/>
      <c r="J27" s="5"/>
      <c r="K27" s="5"/>
      <c r="L27" s="5"/>
    </row>
    <row r="28" spans="1:12" ht="15">
      <c r="A28" s="6"/>
      <c r="B28" s="6"/>
      <c r="C28" s="5"/>
      <c r="D28" s="7"/>
      <c r="E28" s="5"/>
      <c r="F28" s="5"/>
      <c r="G28" s="5"/>
      <c r="H28" s="5"/>
      <c r="I28" s="5"/>
      <c r="J28" s="5"/>
      <c r="K28" s="5"/>
      <c r="L28" s="5"/>
    </row>
    <row r="29" spans="1:12" ht="15.75" thickBot="1">
      <c r="A29" s="8" t="s">
        <v>19</v>
      </c>
      <c r="B29" s="6"/>
      <c r="C29" s="5"/>
      <c r="D29" s="7"/>
      <c r="E29" s="5"/>
      <c r="F29" s="5"/>
      <c r="G29" s="5"/>
      <c r="H29" s="5"/>
      <c r="I29" s="17">
        <v>40817</v>
      </c>
      <c r="J29" s="15">
        <f>+I29+90</f>
        <v>40907</v>
      </c>
      <c r="K29" s="5"/>
      <c r="L29" s="5"/>
    </row>
    <row r="30" spans="1:12" ht="15.75" thickBot="1">
      <c r="A30" s="10" t="s">
        <v>0</v>
      </c>
      <c r="B30" s="11" t="s">
        <v>6</v>
      </c>
      <c r="C30" s="11" t="s">
        <v>1</v>
      </c>
      <c r="D30" s="12" t="s">
        <v>2</v>
      </c>
      <c r="E30" s="11" t="s">
        <v>3</v>
      </c>
      <c r="F30" s="18" t="s">
        <v>4</v>
      </c>
      <c r="G30" s="5"/>
      <c r="H30" s="5"/>
      <c r="I30" s="17">
        <v>40908</v>
      </c>
      <c r="J30" s="15">
        <f>+J29</f>
        <v>40907</v>
      </c>
      <c r="K30" s="5">
        <f>+J30-I30</f>
        <v>-1</v>
      </c>
      <c r="L30" s="5"/>
    </row>
    <row r="31" spans="1:12" ht="15">
      <c r="A31" s="9">
        <v>40817</v>
      </c>
      <c r="B31" s="6" t="s">
        <v>23</v>
      </c>
      <c r="C31" s="5">
        <v>10000</v>
      </c>
      <c r="D31" s="7">
        <v>1.009</v>
      </c>
      <c r="E31" s="5">
        <f>+C31*D31</f>
        <v>10090</v>
      </c>
      <c r="F31" s="5">
        <f>+C31</f>
        <v>10000</v>
      </c>
      <c r="G31" s="5"/>
      <c r="H31" s="5"/>
      <c r="I31" s="5"/>
      <c r="J31" s="5"/>
      <c r="K31" s="5"/>
      <c r="L31" s="5"/>
    </row>
    <row r="32" spans="1:12" ht="15.75" thickBot="1">
      <c r="A32" s="6"/>
      <c r="B32" s="6" t="s">
        <v>10</v>
      </c>
      <c r="C32" s="16">
        <f>-G27</f>
        <v>-300</v>
      </c>
      <c r="D32" s="7">
        <v>1.009</v>
      </c>
      <c r="E32" s="16">
        <f>+C32*D32</f>
        <v>-302.7</v>
      </c>
      <c r="F32" s="16">
        <f>+F33-F31</f>
        <v>0</v>
      </c>
      <c r="G32" s="5"/>
      <c r="H32" s="5"/>
      <c r="I32" s="5"/>
      <c r="J32" s="5"/>
      <c r="K32" s="5"/>
      <c r="L32" s="5"/>
    </row>
    <row r="33" spans="1:12" ht="15">
      <c r="A33" s="6"/>
      <c r="B33" s="6"/>
      <c r="C33" s="5">
        <f>SUM(C31:C32)</f>
        <v>9700</v>
      </c>
      <c r="D33" s="7"/>
      <c r="E33" s="5">
        <f>SUM(E31:E32)</f>
        <v>9787.3</v>
      </c>
      <c r="F33" s="5">
        <v>10000</v>
      </c>
      <c r="G33" s="5"/>
      <c r="H33" s="5"/>
      <c r="I33" s="5"/>
      <c r="J33" s="5"/>
      <c r="K33" s="5"/>
      <c r="L33" s="5"/>
    </row>
    <row r="34" spans="1:12" ht="15">
      <c r="A34" s="6"/>
      <c r="B34" s="6"/>
      <c r="C34" s="5"/>
      <c r="D34" s="7"/>
      <c r="E34" s="5"/>
      <c r="F34" s="5"/>
      <c r="G34" s="5"/>
      <c r="H34" s="5"/>
      <c r="I34" s="5"/>
      <c r="J34" s="5"/>
      <c r="K34" s="5"/>
      <c r="L34" s="5"/>
    </row>
    <row r="35" spans="1:12" ht="15">
      <c r="A35" s="8" t="s">
        <v>32</v>
      </c>
      <c r="B35" s="6"/>
      <c r="C35" s="5"/>
      <c r="D35" s="7"/>
      <c r="E35" s="5"/>
      <c r="F35" s="5"/>
      <c r="G35" s="5"/>
      <c r="H35" s="5"/>
      <c r="I35" s="5"/>
      <c r="J35" s="5"/>
      <c r="K35" s="5"/>
      <c r="L35" s="5"/>
    </row>
    <row r="36" spans="1:12" ht="15">
      <c r="A36" s="9">
        <v>40908</v>
      </c>
      <c r="B36" s="5" t="s">
        <v>11</v>
      </c>
      <c r="C36" s="5"/>
      <c r="D36" s="7"/>
      <c r="E36" s="5"/>
      <c r="F36" s="5">
        <f>+E33-C33</f>
        <v>87.3</v>
      </c>
      <c r="G36" s="5"/>
      <c r="H36" s="5"/>
      <c r="I36" s="5"/>
      <c r="J36" s="5"/>
      <c r="K36" s="5"/>
      <c r="L36" s="5"/>
    </row>
    <row r="37" spans="1:12" ht="15">
      <c r="A37" s="6"/>
      <c r="B37" s="6" t="s">
        <v>5</v>
      </c>
      <c r="C37" s="5"/>
      <c r="D37" s="7"/>
      <c r="E37" s="5"/>
      <c r="F37" s="5">
        <f>+F33-E33</f>
        <v>212.7</v>
      </c>
      <c r="G37" s="5"/>
      <c r="H37" s="5"/>
      <c r="I37" s="5"/>
      <c r="J37" s="5"/>
      <c r="K37" s="5"/>
      <c r="L37" s="5"/>
    </row>
    <row r="38" spans="1:12" ht="15">
      <c r="A38" s="6"/>
      <c r="B38" s="6"/>
      <c r="C38" s="6" t="s">
        <v>10</v>
      </c>
      <c r="D38" s="7"/>
      <c r="E38" s="5"/>
      <c r="F38" s="5"/>
      <c r="G38" s="5">
        <f>+F32-C32</f>
        <v>300</v>
      </c>
      <c r="H38" s="5"/>
      <c r="I38" s="5"/>
      <c r="J38" s="5"/>
      <c r="K38" s="5"/>
      <c r="L38" s="5"/>
    </row>
    <row r="39" spans="1:12" ht="15">
      <c r="A39" s="6"/>
      <c r="B39" s="6"/>
      <c r="C39" s="5"/>
      <c r="D39" s="7"/>
      <c r="E39" s="5"/>
      <c r="F39" s="5"/>
      <c r="G39" s="5"/>
      <c r="H39" s="5"/>
      <c r="I39" s="5"/>
      <c r="J39" s="5"/>
      <c r="K39" s="5"/>
      <c r="L39" s="5"/>
    </row>
    <row r="40" spans="1:12" ht="15">
      <c r="A40" s="8" t="s">
        <v>27</v>
      </c>
      <c r="B40" s="6"/>
      <c r="C40" s="5"/>
      <c r="D40" s="7"/>
      <c r="E40" s="5"/>
      <c r="F40" s="5"/>
      <c r="G40" s="5"/>
      <c r="H40" s="5"/>
      <c r="I40" s="5"/>
      <c r="J40" s="5"/>
      <c r="K40" s="5"/>
      <c r="L40" s="5"/>
    </row>
    <row r="41" spans="1:12" ht="15">
      <c r="A41" s="6"/>
      <c r="B41" s="6"/>
      <c r="C41" s="5"/>
      <c r="D41" s="7"/>
      <c r="E41" s="5"/>
      <c r="F41" s="5"/>
      <c r="G41" s="5"/>
      <c r="H41" s="5"/>
      <c r="I41" s="5"/>
      <c r="J41" s="5"/>
      <c r="K41" s="5"/>
      <c r="L41" s="5"/>
    </row>
    <row r="42" spans="1:12" ht="15">
      <c r="A42" s="8" t="s">
        <v>68</v>
      </c>
      <c r="B42" s="6"/>
      <c r="C42" s="5"/>
      <c r="D42" s="7"/>
      <c r="E42" s="5"/>
      <c r="F42" s="5"/>
      <c r="G42" s="5"/>
      <c r="H42" s="5"/>
      <c r="I42" s="5"/>
      <c r="J42" s="5"/>
      <c r="K42" s="5"/>
      <c r="L42" s="5"/>
    </row>
    <row r="43" spans="1:12" ht="15">
      <c r="A43" s="9">
        <v>40908</v>
      </c>
      <c r="B43" s="6" t="s">
        <v>9</v>
      </c>
      <c r="C43" s="5"/>
      <c r="D43" s="7"/>
      <c r="E43" s="5"/>
      <c r="F43" s="5">
        <v>300</v>
      </c>
      <c r="G43" s="5"/>
      <c r="H43" s="5"/>
      <c r="I43" s="5"/>
      <c r="J43" s="5"/>
      <c r="K43" s="5"/>
      <c r="L43" s="5"/>
    </row>
    <row r="44" spans="1:12" ht="15">
      <c r="A44" s="6"/>
      <c r="B44" s="6"/>
      <c r="C44" s="5" t="s">
        <v>28</v>
      </c>
      <c r="D44" s="7"/>
      <c r="E44" s="5"/>
      <c r="F44" s="5"/>
      <c r="G44" s="5">
        <v>150</v>
      </c>
      <c r="H44" s="5"/>
      <c r="I44" s="5"/>
      <c r="J44" s="5"/>
      <c r="K44" s="5"/>
      <c r="L44" s="5"/>
    </row>
    <row r="45" spans="1:12" ht="15">
      <c r="A45" s="6"/>
      <c r="B45" s="6"/>
      <c r="C45" s="5" t="s">
        <v>29</v>
      </c>
      <c r="D45" s="7"/>
      <c r="E45" s="5"/>
      <c r="F45" s="5"/>
      <c r="G45" s="5">
        <v>150</v>
      </c>
      <c r="H45" s="5"/>
      <c r="I45" s="5"/>
      <c r="J45" s="5"/>
      <c r="K45" s="5"/>
      <c r="L45" s="5"/>
    </row>
    <row r="46" spans="1:12" ht="15">
      <c r="A46" s="6"/>
      <c r="B46" s="6"/>
      <c r="C46" s="5"/>
      <c r="D46" s="7"/>
      <c r="E46" s="5"/>
      <c r="F46" s="5"/>
      <c r="G46" s="5"/>
      <c r="H46" s="5"/>
      <c r="I46" s="5"/>
      <c r="J46" s="5"/>
      <c r="K46" s="5"/>
      <c r="L46" s="5"/>
    </row>
    <row r="47" spans="1:12" ht="15">
      <c r="A47" s="8" t="s">
        <v>19</v>
      </c>
      <c r="B47" s="6"/>
      <c r="C47" s="5"/>
      <c r="D47" s="7"/>
      <c r="E47" s="5"/>
      <c r="F47" s="5"/>
      <c r="G47" s="5"/>
      <c r="H47" s="5"/>
      <c r="I47" s="5"/>
      <c r="J47" s="5"/>
      <c r="K47" s="5"/>
      <c r="L47" s="5"/>
    </row>
    <row r="48" spans="1:12" ht="15.75" thickBot="1">
      <c r="A48" s="6"/>
      <c r="B48" s="6"/>
      <c r="C48" s="5"/>
      <c r="D48" s="7"/>
      <c r="E48" s="5"/>
      <c r="F48" s="5"/>
      <c r="G48" s="5"/>
      <c r="H48" s="5"/>
      <c r="I48" s="5"/>
      <c r="J48" s="5"/>
      <c r="K48" s="5"/>
      <c r="L48" s="5"/>
    </row>
    <row r="49" spans="1:12" ht="15.75" thickBot="1">
      <c r="A49" s="10" t="s">
        <v>0</v>
      </c>
      <c r="B49" s="11" t="s">
        <v>6</v>
      </c>
      <c r="C49" s="11" t="s">
        <v>1</v>
      </c>
      <c r="D49" s="12" t="s">
        <v>2</v>
      </c>
      <c r="E49" s="11" t="s">
        <v>3</v>
      </c>
      <c r="F49" s="18" t="s">
        <v>4</v>
      </c>
      <c r="G49" s="5"/>
      <c r="H49" s="5"/>
      <c r="I49" s="17">
        <v>40848</v>
      </c>
      <c r="J49" s="17">
        <f>+I49+90</f>
        <v>40938</v>
      </c>
      <c r="K49" s="5"/>
      <c r="L49" s="5"/>
    </row>
    <row r="50" spans="1:12" ht="15">
      <c r="A50" s="9">
        <v>40848</v>
      </c>
      <c r="B50" s="6" t="s">
        <v>23</v>
      </c>
      <c r="C50" s="5">
        <v>10000</v>
      </c>
      <c r="D50" s="7">
        <v>1.005</v>
      </c>
      <c r="E50" s="5">
        <f>+C50*D50</f>
        <v>10050</v>
      </c>
      <c r="F50" s="5">
        <f>+C50</f>
        <v>10000</v>
      </c>
      <c r="G50" s="5"/>
      <c r="H50" s="5"/>
      <c r="I50" s="17">
        <v>40908</v>
      </c>
      <c r="J50" s="17">
        <f>+J49</f>
        <v>40938</v>
      </c>
      <c r="K50" s="5">
        <f>+J50-I50</f>
        <v>30</v>
      </c>
      <c r="L50" s="5"/>
    </row>
    <row r="51" spans="1:12" ht="15.75" thickBot="1">
      <c r="A51" s="6"/>
      <c r="B51" s="6" t="s">
        <v>30</v>
      </c>
      <c r="C51" s="16">
        <v>-300</v>
      </c>
      <c r="D51" s="19">
        <v>1.005</v>
      </c>
      <c r="E51" s="16">
        <f>+C51*D51</f>
        <v>-301.5</v>
      </c>
      <c r="F51" s="16">
        <f>+F52-F50</f>
        <v>-98.13</v>
      </c>
      <c r="G51" s="5"/>
      <c r="H51" s="5"/>
      <c r="I51" s="17"/>
      <c r="J51" s="17"/>
      <c r="K51" s="5"/>
      <c r="L51" s="5"/>
    </row>
    <row r="52" spans="1:12" ht="15">
      <c r="A52" s="6"/>
      <c r="B52" s="6"/>
      <c r="C52" s="5">
        <f>SUM(C50:C51)</f>
        <v>9700</v>
      </c>
      <c r="D52" s="7"/>
      <c r="E52" s="5">
        <f>SUM(E50:E51)</f>
        <v>9748.5</v>
      </c>
      <c r="F52" s="5">
        <f>+K52</f>
        <v>9901.87</v>
      </c>
      <c r="G52" s="5"/>
      <c r="H52" s="5"/>
      <c r="I52" s="5" t="s">
        <v>31</v>
      </c>
      <c r="J52" s="5"/>
      <c r="K52" s="5">
        <f>10000/(1+0.12/365)^30</f>
        <v>9901.87</v>
      </c>
      <c r="L52" s="5"/>
    </row>
    <row r="53" spans="1:12" ht="15">
      <c r="A53" s="6"/>
      <c r="B53" s="6"/>
      <c r="C53" s="5"/>
      <c r="D53" s="7"/>
      <c r="E53" s="5"/>
      <c r="F53" s="5"/>
      <c r="G53" s="5"/>
      <c r="H53" s="5"/>
      <c r="I53" s="5"/>
      <c r="J53" s="5"/>
      <c r="K53" s="5"/>
      <c r="L53" s="5"/>
    </row>
    <row r="54" spans="1:12" ht="15">
      <c r="A54" s="8" t="s">
        <v>13</v>
      </c>
      <c r="B54" s="6"/>
      <c r="C54" s="5"/>
      <c r="D54" s="7"/>
      <c r="E54" s="5"/>
      <c r="F54" s="5"/>
      <c r="G54" s="5"/>
      <c r="H54" s="5"/>
      <c r="I54" s="5"/>
      <c r="J54" s="5"/>
      <c r="K54" s="5"/>
      <c r="L54" s="5"/>
    </row>
    <row r="55" spans="1:12" ht="15">
      <c r="A55" s="9">
        <v>40908</v>
      </c>
      <c r="B55" s="6" t="s">
        <v>11</v>
      </c>
      <c r="C55" s="5"/>
      <c r="D55" s="7"/>
      <c r="E55" s="5"/>
      <c r="F55" s="5">
        <f>+E52-C52</f>
        <v>48.5</v>
      </c>
      <c r="G55" s="5"/>
      <c r="H55" s="5"/>
      <c r="I55" s="5"/>
      <c r="J55" s="5"/>
      <c r="K55" s="5"/>
      <c r="L55" s="5"/>
    </row>
    <row r="56" spans="1:12" ht="15">
      <c r="A56" s="6"/>
      <c r="B56" s="6" t="s">
        <v>5</v>
      </c>
      <c r="C56" s="5"/>
      <c r="D56" s="7"/>
      <c r="E56" s="5"/>
      <c r="F56" s="5">
        <f>+F52-E52</f>
        <v>153.37</v>
      </c>
      <c r="G56" s="5"/>
      <c r="H56" s="5"/>
      <c r="I56" s="5"/>
      <c r="J56" s="5"/>
      <c r="K56" s="5"/>
      <c r="L56" s="5"/>
    </row>
    <row r="57" spans="1:12" ht="15">
      <c r="A57" s="6"/>
      <c r="B57" s="6"/>
      <c r="C57" s="5" t="s">
        <v>30</v>
      </c>
      <c r="D57" s="7"/>
      <c r="E57" s="5"/>
      <c r="F57" s="5"/>
      <c r="G57" s="5">
        <f>+F51-C51</f>
        <v>201.87</v>
      </c>
      <c r="H57" s="5"/>
      <c r="I57" s="5"/>
      <c r="J57" s="5"/>
      <c r="K57" s="5"/>
      <c r="L57" s="5"/>
    </row>
    <row r="58" spans="1:12" ht="15">
      <c r="A58" s="6"/>
      <c r="B58" s="6"/>
      <c r="C58" s="5"/>
      <c r="D58" s="7"/>
      <c r="E58" s="5"/>
      <c r="F58" s="5"/>
      <c r="G58" s="5"/>
      <c r="H58" s="5"/>
      <c r="I58" s="5"/>
      <c r="J58" s="5"/>
      <c r="K58" s="5"/>
      <c r="L58" s="5"/>
    </row>
    <row r="59" spans="1:12" ht="15">
      <c r="A59" s="6"/>
      <c r="B59" s="6"/>
      <c r="C59" s="5"/>
      <c r="D59" s="7"/>
      <c r="E59" s="5"/>
      <c r="F59" s="5"/>
      <c r="G59" s="5"/>
      <c r="H59" s="5"/>
      <c r="I59" s="5"/>
      <c r="J59" s="5"/>
      <c r="K59" s="5"/>
      <c r="L59" s="5"/>
    </row>
    <row r="60" spans="1:12" ht="15">
      <c r="A60" s="8" t="s">
        <v>33</v>
      </c>
      <c r="B60" s="6"/>
      <c r="C60" s="5"/>
      <c r="D60" s="7"/>
      <c r="E60" s="5"/>
      <c r="F60" s="5"/>
      <c r="G60" s="5"/>
      <c r="H60" s="5"/>
      <c r="I60" s="5"/>
      <c r="J60" s="5"/>
      <c r="K60" s="5"/>
      <c r="L60" s="5"/>
    </row>
    <row r="61" spans="1:12" ht="15">
      <c r="A61" s="6"/>
      <c r="B61" s="6"/>
      <c r="C61" s="5"/>
      <c r="D61" s="7"/>
      <c r="E61" s="5"/>
      <c r="F61" s="5"/>
      <c r="G61" s="5"/>
      <c r="H61" s="5"/>
      <c r="I61" s="5"/>
      <c r="J61" s="5"/>
      <c r="K61" s="5"/>
      <c r="L61" s="5"/>
    </row>
    <row r="62" spans="1:12" ht="15">
      <c r="A62" s="8" t="s">
        <v>69</v>
      </c>
      <c r="B62" s="6"/>
      <c r="C62" s="5"/>
      <c r="D62" s="7"/>
      <c r="E62" s="5"/>
      <c r="F62" s="5"/>
      <c r="G62" s="5"/>
      <c r="H62" s="5"/>
      <c r="I62" s="5"/>
      <c r="J62" s="5"/>
      <c r="K62" s="5"/>
      <c r="L62" s="5"/>
    </row>
    <row r="63" spans="1:12" ht="15">
      <c r="A63" s="20">
        <v>40908</v>
      </c>
      <c r="B63" s="6" t="s">
        <v>34</v>
      </c>
      <c r="C63" s="5"/>
      <c r="D63" s="7"/>
      <c r="E63" s="5"/>
      <c r="F63" s="5">
        <v>4000</v>
      </c>
      <c r="G63" s="5"/>
      <c r="H63" s="5"/>
      <c r="I63" s="5"/>
      <c r="J63" s="5"/>
      <c r="K63" s="5"/>
      <c r="L63" s="5"/>
    </row>
    <row r="64" spans="1:12" ht="15">
      <c r="A64" s="8"/>
      <c r="B64" s="6"/>
      <c r="C64" s="5" t="s">
        <v>35</v>
      </c>
      <c r="D64" s="7"/>
      <c r="E64" s="5"/>
      <c r="F64" s="5"/>
      <c r="G64" s="5">
        <v>4000</v>
      </c>
      <c r="H64" s="5"/>
      <c r="I64" s="5"/>
      <c r="J64" s="5"/>
      <c r="K64" s="5"/>
      <c r="L64" s="5"/>
    </row>
    <row r="65" spans="1:12" ht="15">
      <c r="A65" s="6"/>
      <c r="B65" s="6"/>
      <c r="C65" s="5"/>
      <c r="D65" s="7"/>
      <c r="E65" s="5"/>
      <c r="F65" s="5"/>
      <c r="G65" s="5"/>
      <c r="H65" s="5"/>
      <c r="I65" s="5"/>
      <c r="J65" s="5"/>
      <c r="K65" s="5"/>
      <c r="L65" s="5"/>
    </row>
    <row r="66" spans="1:12" ht="15.75" thickBot="1">
      <c r="A66" s="8" t="s">
        <v>19</v>
      </c>
      <c r="B66" s="6"/>
      <c r="C66" s="5"/>
      <c r="D66" s="7"/>
      <c r="E66" s="5"/>
      <c r="F66" s="5"/>
      <c r="G66" s="5"/>
      <c r="H66" s="5"/>
      <c r="I66" s="5"/>
      <c r="J66" s="5"/>
      <c r="K66" s="5"/>
      <c r="L66" s="5"/>
    </row>
    <row r="67" spans="1:12" ht="27" thickBot="1">
      <c r="A67" s="10" t="s">
        <v>0</v>
      </c>
      <c r="B67" s="11" t="s">
        <v>6</v>
      </c>
      <c r="C67" s="11" t="s">
        <v>1</v>
      </c>
      <c r="D67" s="12" t="s">
        <v>2</v>
      </c>
      <c r="E67" s="11" t="s">
        <v>3</v>
      </c>
      <c r="F67" s="21" t="s">
        <v>16</v>
      </c>
      <c r="G67" s="21" t="s">
        <v>38</v>
      </c>
      <c r="H67" s="22"/>
      <c r="I67" s="5"/>
      <c r="J67" s="5"/>
      <c r="K67" s="5"/>
      <c r="L67" s="5"/>
    </row>
    <row r="68" spans="1:12" ht="15">
      <c r="A68" s="9">
        <v>40724</v>
      </c>
      <c r="B68" s="6" t="s">
        <v>36</v>
      </c>
      <c r="C68" s="5">
        <v>45000</v>
      </c>
      <c r="D68" s="7">
        <v>1.017</v>
      </c>
      <c r="E68" s="5">
        <f>+C68*D68</f>
        <v>45765</v>
      </c>
      <c r="F68" s="5">
        <f>+C68</f>
        <v>45000</v>
      </c>
      <c r="G68" s="5"/>
      <c r="H68" s="5"/>
      <c r="I68" s="9">
        <v>40724</v>
      </c>
      <c r="J68" s="23">
        <f>+I68+365</f>
        <v>41089</v>
      </c>
      <c r="K68" s="23"/>
      <c r="L68" s="5"/>
    </row>
    <row r="69" spans="1:12" ht="15.75" thickBot="1">
      <c r="A69" s="6"/>
      <c r="B69" s="6" t="s">
        <v>34</v>
      </c>
      <c r="C69" s="16">
        <v>-4000</v>
      </c>
      <c r="D69" s="7">
        <v>1.017</v>
      </c>
      <c r="E69" s="16">
        <f>+C69*D69</f>
        <v>-4068</v>
      </c>
      <c r="F69" s="16">
        <f>+F70-F68</f>
        <v>-2176.79</v>
      </c>
      <c r="G69" s="16"/>
      <c r="H69" s="13"/>
      <c r="I69" s="9">
        <v>40908</v>
      </c>
      <c r="J69" s="9">
        <f>+J68</f>
        <v>41089</v>
      </c>
      <c r="K69" s="5">
        <f>+J69-I69</f>
        <v>181</v>
      </c>
      <c r="L69" s="5"/>
    </row>
    <row r="70" spans="1:12" ht="15">
      <c r="A70" s="6"/>
      <c r="B70" s="6"/>
      <c r="C70" s="5">
        <f>SUM(C68:C69)</f>
        <v>41000</v>
      </c>
      <c r="D70" s="7"/>
      <c r="E70" s="5">
        <f>SUM(E68:E69)</f>
        <v>41697</v>
      </c>
      <c r="F70" s="5">
        <f>+K70</f>
        <v>42823.21</v>
      </c>
      <c r="G70" s="5">
        <v>42000</v>
      </c>
      <c r="H70" s="5"/>
      <c r="I70" s="5" t="s">
        <v>37</v>
      </c>
      <c r="J70" s="5"/>
      <c r="K70" s="5">
        <f>45000/(1+0.1/365)^181</f>
        <v>42823.21</v>
      </c>
      <c r="L70" s="5"/>
    </row>
    <row r="71" spans="1:12" ht="15">
      <c r="A71" s="8" t="s">
        <v>17</v>
      </c>
      <c r="B71" s="6"/>
      <c r="C71" s="5"/>
      <c r="D71" s="7"/>
      <c r="E71" s="5"/>
      <c r="F71" s="5"/>
      <c r="G71" s="5"/>
      <c r="H71" s="5"/>
      <c r="I71" s="5"/>
      <c r="J71" s="5"/>
      <c r="K71" s="5"/>
      <c r="L71" s="5"/>
    </row>
    <row r="72" spans="1:12" ht="15">
      <c r="A72" s="9">
        <v>40908</v>
      </c>
      <c r="B72" s="6" t="s">
        <v>11</v>
      </c>
      <c r="C72" s="5"/>
      <c r="D72" s="7"/>
      <c r="E72" s="5"/>
      <c r="F72" s="5">
        <f>+E70-C70</f>
        <v>697</v>
      </c>
      <c r="G72" s="5"/>
      <c r="H72" s="5"/>
      <c r="I72" s="5"/>
      <c r="J72" s="5"/>
      <c r="K72" s="5"/>
      <c r="L72" s="5"/>
    </row>
    <row r="73" spans="1:12" ht="15">
      <c r="A73" s="6"/>
      <c r="B73" s="6" t="s">
        <v>5</v>
      </c>
      <c r="C73" s="5"/>
      <c r="D73" s="7"/>
      <c r="E73" s="5"/>
      <c r="F73" s="5">
        <f>+F70-E70</f>
        <v>1126.21</v>
      </c>
      <c r="G73" s="5"/>
      <c r="H73" s="5"/>
      <c r="I73" s="5"/>
      <c r="J73" s="5"/>
      <c r="K73" s="5"/>
      <c r="L73" s="5"/>
    </row>
    <row r="74" spans="1:12" ht="15">
      <c r="A74" s="6"/>
      <c r="B74" s="6"/>
      <c r="C74" s="6" t="s">
        <v>34</v>
      </c>
      <c r="D74" s="7"/>
      <c r="E74" s="5"/>
      <c r="F74" s="5"/>
      <c r="G74" s="5">
        <f>+F69-C69</f>
        <v>1823.21</v>
      </c>
      <c r="H74" s="5"/>
      <c r="I74" s="5"/>
      <c r="J74" s="5"/>
      <c r="K74" s="5"/>
      <c r="L74" s="5"/>
    </row>
    <row r="75" spans="1:12" ht="15">
      <c r="A75" s="6"/>
      <c r="B75" s="6"/>
      <c r="C75" s="5"/>
      <c r="D75" s="7"/>
      <c r="E75" s="5"/>
      <c r="F75" s="5"/>
      <c r="G75" s="5"/>
      <c r="H75" s="5"/>
      <c r="I75" s="5"/>
      <c r="J75" s="5"/>
      <c r="K75" s="5"/>
      <c r="L75" s="5"/>
    </row>
    <row r="76" spans="1:12" ht="15">
      <c r="A76" s="8" t="s">
        <v>39</v>
      </c>
      <c r="B76" s="6"/>
      <c r="C76" s="5"/>
      <c r="D76" s="7"/>
      <c r="E76" s="5"/>
      <c r="F76" s="5"/>
      <c r="G76" s="5"/>
      <c r="H76" s="5"/>
      <c r="I76" s="5"/>
      <c r="J76" s="5"/>
      <c r="K76" s="5"/>
      <c r="L76" s="5"/>
    </row>
    <row r="77" spans="1:12" ht="15">
      <c r="A77" s="6"/>
      <c r="B77" s="6"/>
      <c r="C77" s="13"/>
      <c r="D77" s="19"/>
      <c r="E77" s="13"/>
      <c r="F77" s="13"/>
      <c r="G77" s="13"/>
      <c r="H77" s="5"/>
      <c r="I77" s="5" t="s">
        <v>40</v>
      </c>
      <c r="J77" s="5"/>
      <c r="K77" s="5">
        <f>50*1000*3.8</f>
        <v>190000</v>
      </c>
      <c r="L77" s="5"/>
    </row>
    <row r="78" spans="1:12" ht="15.75" thickBot="1">
      <c r="A78" s="20" t="s">
        <v>48</v>
      </c>
      <c r="B78" s="6"/>
      <c r="C78" s="13"/>
      <c r="D78" s="19"/>
      <c r="E78" s="13"/>
      <c r="F78" s="13"/>
      <c r="G78" s="13"/>
      <c r="H78" s="5"/>
      <c r="I78" s="5" t="s">
        <v>41</v>
      </c>
      <c r="J78" s="5"/>
      <c r="K78" s="5">
        <f>190000*(1+0.12/365)^180</f>
        <v>201581.23</v>
      </c>
      <c r="L78" s="5"/>
    </row>
    <row r="79" spans="1:12" ht="39.75" thickBot="1">
      <c r="A79" s="10" t="s">
        <v>0</v>
      </c>
      <c r="B79" s="11" t="s">
        <v>6</v>
      </c>
      <c r="C79" s="11" t="s">
        <v>1</v>
      </c>
      <c r="D79" s="12" t="s">
        <v>2</v>
      </c>
      <c r="E79" s="11" t="s">
        <v>3</v>
      </c>
      <c r="F79" s="24" t="s">
        <v>14</v>
      </c>
      <c r="G79" s="21" t="s">
        <v>18</v>
      </c>
      <c r="H79" s="22"/>
      <c r="I79" s="5"/>
      <c r="J79" s="5"/>
      <c r="K79" s="5"/>
      <c r="L79" s="5"/>
    </row>
    <row r="80" spans="1:12" ht="15">
      <c r="A80" s="9">
        <v>40817</v>
      </c>
      <c r="B80" s="6" t="s">
        <v>42</v>
      </c>
      <c r="C80" s="13">
        <v>201581.23</v>
      </c>
      <c r="D80" s="19">
        <v>1.009</v>
      </c>
      <c r="E80" s="13">
        <f>+C80*D80</f>
        <v>203395.46</v>
      </c>
      <c r="F80" s="13">
        <f>+C80</f>
        <v>201581.23</v>
      </c>
      <c r="G80" s="13">
        <f>+K83</f>
        <v>215373.63</v>
      </c>
      <c r="H80" s="5"/>
      <c r="I80" s="23">
        <v>40817</v>
      </c>
      <c r="J80" s="23">
        <f>+I80+180</f>
        <v>40997</v>
      </c>
      <c r="K80" s="5"/>
      <c r="L80" s="5"/>
    </row>
    <row r="81" spans="1:12" ht="15.75" thickBot="1">
      <c r="A81" s="6"/>
      <c r="B81" s="6" t="s">
        <v>43</v>
      </c>
      <c r="C81" s="16">
        <v>-11581.23</v>
      </c>
      <c r="D81" s="7">
        <v>1.009</v>
      </c>
      <c r="E81" s="16">
        <f>+C81*D81</f>
        <v>-11685.46</v>
      </c>
      <c r="F81" s="16">
        <f>+F82-F80</f>
        <v>-6288.53</v>
      </c>
      <c r="G81" s="16">
        <f>+G82-G80</f>
        <v>-6718.8</v>
      </c>
      <c r="H81" s="5"/>
      <c r="I81" s="23">
        <v>40908</v>
      </c>
      <c r="J81" s="23">
        <f>+J80</f>
        <v>40997</v>
      </c>
      <c r="K81" s="5">
        <f>+J81-I81</f>
        <v>89</v>
      </c>
      <c r="L81" s="5"/>
    </row>
    <row r="82" spans="1:12" ht="15">
      <c r="A82" s="6"/>
      <c r="B82" s="6"/>
      <c r="C82" s="5">
        <f>SUM(C80:C81)</f>
        <v>190000</v>
      </c>
      <c r="D82" s="5"/>
      <c r="E82" s="5">
        <f>SUM(E80:E81)</f>
        <v>191710</v>
      </c>
      <c r="F82" s="5">
        <f>+K82</f>
        <v>195292.7</v>
      </c>
      <c r="G82" s="5">
        <f>+K84</f>
        <v>208654.83</v>
      </c>
      <c r="H82" s="5"/>
      <c r="I82" s="5" t="s">
        <v>44</v>
      </c>
      <c r="J82" s="5"/>
      <c r="K82" s="5">
        <f>+K78/(1+0.13/365)^89</f>
        <v>195292.7</v>
      </c>
      <c r="L82" s="5"/>
    </row>
    <row r="83" spans="1:12" ht="15">
      <c r="A83" s="9"/>
      <c r="B83" s="6"/>
      <c r="C83" s="13"/>
      <c r="D83" s="7"/>
      <c r="E83" s="5"/>
      <c r="F83" s="5"/>
      <c r="G83" s="5"/>
      <c r="H83" s="5"/>
      <c r="I83" s="5" t="s">
        <v>46</v>
      </c>
      <c r="J83" s="5"/>
      <c r="K83" s="5">
        <f>+K78/3.8*4.06</f>
        <v>215373.63</v>
      </c>
      <c r="L83" s="5"/>
    </row>
    <row r="84" spans="1:12" ht="15">
      <c r="A84" s="6"/>
      <c r="B84" s="6"/>
      <c r="C84" s="5"/>
      <c r="D84" s="7"/>
      <c r="E84" s="5"/>
      <c r="F84" s="5"/>
      <c r="G84" s="5"/>
      <c r="H84" s="5"/>
      <c r="I84" s="5" t="s">
        <v>45</v>
      </c>
      <c r="J84" s="5"/>
      <c r="K84" s="5">
        <f>+K82/3.8*4.06</f>
        <v>208654.83</v>
      </c>
      <c r="L84" s="5"/>
    </row>
    <row r="85" spans="1:12" ht="15">
      <c r="A85" s="8" t="s">
        <v>17</v>
      </c>
      <c r="B85" s="6"/>
      <c r="C85" s="5"/>
      <c r="D85" s="7"/>
      <c r="E85" s="5"/>
      <c r="F85" s="5"/>
      <c r="G85" s="5"/>
      <c r="H85" s="5"/>
      <c r="I85" s="5"/>
      <c r="J85" s="5"/>
      <c r="K85" s="5"/>
      <c r="L85" s="5"/>
    </row>
    <row r="86" spans="1:12" ht="15">
      <c r="A86" s="9">
        <v>40908</v>
      </c>
      <c r="B86" s="6" t="s">
        <v>11</v>
      </c>
      <c r="C86" s="5"/>
      <c r="D86" s="7"/>
      <c r="E86" s="5"/>
      <c r="F86" s="5">
        <f>+E82-C82</f>
        <v>1710</v>
      </c>
      <c r="G86" s="5"/>
      <c r="H86" s="5"/>
      <c r="I86" s="5"/>
      <c r="J86" s="5"/>
      <c r="K86" s="5"/>
      <c r="L86" s="5"/>
    </row>
    <row r="87" spans="1:12" ht="15">
      <c r="A87" s="9"/>
      <c r="B87" s="6" t="s">
        <v>5</v>
      </c>
      <c r="C87" s="5"/>
      <c r="D87" s="7"/>
      <c r="E87" s="5"/>
      <c r="F87" s="5">
        <f>+G82-E82</f>
        <v>16944.83</v>
      </c>
      <c r="G87" s="5"/>
      <c r="H87" s="5"/>
      <c r="I87" s="5"/>
      <c r="J87" s="5"/>
      <c r="K87" s="5"/>
      <c r="L87" s="5"/>
    </row>
    <row r="88" spans="1:12" ht="15">
      <c r="A88" s="9"/>
      <c r="B88" s="6"/>
      <c r="C88" s="6" t="s">
        <v>43</v>
      </c>
      <c r="D88" s="7"/>
      <c r="E88" s="5"/>
      <c r="F88" s="5"/>
      <c r="G88" s="5">
        <f>+G81-C81</f>
        <v>4862.43</v>
      </c>
      <c r="H88" s="5"/>
      <c r="I88" s="5"/>
      <c r="J88" s="5"/>
      <c r="K88" s="5"/>
      <c r="L88" s="5"/>
    </row>
    <row r="89" spans="1:12" ht="15">
      <c r="A89" s="6"/>
      <c r="B89" s="6"/>
      <c r="C89" s="6" t="s">
        <v>42</v>
      </c>
      <c r="D89" s="7"/>
      <c r="E89" s="5"/>
      <c r="F89" s="5"/>
      <c r="G89" s="5">
        <f>+G80-C80</f>
        <v>13792.4</v>
      </c>
      <c r="H89" s="5"/>
      <c r="I89" s="5"/>
      <c r="J89" s="5"/>
      <c r="K89" s="5"/>
      <c r="L89" s="5"/>
    </row>
    <row r="90" spans="1:12" ht="15">
      <c r="A90" s="6"/>
      <c r="B90" s="6"/>
      <c r="C90" s="5"/>
      <c r="D90" s="7"/>
      <c r="E90" s="5"/>
      <c r="F90" s="5"/>
      <c r="G90" s="5"/>
      <c r="H90" s="5"/>
      <c r="I90" s="5"/>
      <c r="J90" s="5"/>
      <c r="K90" s="5"/>
      <c r="L90" s="5"/>
    </row>
    <row r="91" spans="1:12" ht="15">
      <c r="A91" s="8" t="s">
        <v>47</v>
      </c>
      <c r="B91" s="6"/>
      <c r="C91" s="5"/>
      <c r="D91" s="7"/>
      <c r="E91" s="5"/>
      <c r="F91" s="5"/>
      <c r="G91" s="5"/>
      <c r="H91" s="5"/>
      <c r="I91" s="5"/>
      <c r="J91" s="5"/>
      <c r="K91" s="5"/>
      <c r="L91" s="5"/>
    </row>
    <row r="92" spans="1:12" ht="15">
      <c r="A92" s="6"/>
      <c r="B92" s="6"/>
      <c r="C92" s="5"/>
      <c r="D92" s="7"/>
      <c r="E92" s="5"/>
      <c r="F92" s="5"/>
      <c r="G92" s="5"/>
      <c r="H92" s="5"/>
      <c r="I92" s="5"/>
      <c r="J92" s="5"/>
      <c r="K92" s="5"/>
      <c r="L92" s="5"/>
    </row>
    <row r="93" spans="1:12" ht="15.75" thickBot="1">
      <c r="A93" s="20" t="s">
        <v>19</v>
      </c>
      <c r="B93" s="6"/>
      <c r="C93" s="5"/>
      <c r="D93" s="7"/>
      <c r="E93" s="5"/>
      <c r="F93" s="5"/>
      <c r="G93" s="5"/>
      <c r="H93" s="5"/>
      <c r="I93" s="5"/>
      <c r="J93" s="5"/>
      <c r="K93" s="5"/>
      <c r="L93" s="5"/>
    </row>
    <row r="94" spans="1:12" ht="27" thickBot="1">
      <c r="A94" s="10" t="s">
        <v>0</v>
      </c>
      <c r="B94" s="11" t="s">
        <v>6</v>
      </c>
      <c r="C94" s="11" t="s">
        <v>1</v>
      </c>
      <c r="D94" s="12" t="s">
        <v>2</v>
      </c>
      <c r="E94" s="11" t="s">
        <v>3</v>
      </c>
      <c r="F94" s="21" t="s">
        <v>16</v>
      </c>
      <c r="G94" s="22"/>
      <c r="H94" s="5"/>
      <c r="I94" s="5"/>
      <c r="J94" s="5"/>
      <c r="K94" s="5"/>
      <c r="L94" s="5"/>
    </row>
    <row r="95" spans="1:12" ht="15">
      <c r="A95" s="9">
        <v>40817</v>
      </c>
      <c r="B95" s="6" t="s">
        <v>49</v>
      </c>
      <c r="C95" s="5">
        <v>20000</v>
      </c>
      <c r="D95" s="7">
        <v>1.009</v>
      </c>
      <c r="E95" s="5">
        <f>+C95*D95</f>
        <v>20180</v>
      </c>
      <c r="F95" s="5">
        <v>22800</v>
      </c>
      <c r="G95" s="5"/>
      <c r="H95" s="5"/>
      <c r="I95" s="5"/>
      <c r="J95" s="5"/>
      <c r="K95" s="5"/>
      <c r="L95" s="5"/>
    </row>
    <row r="96" spans="1:12" ht="15">
      <c r="A96" s="6"/>
      <c r="B96" s="6"/>
      <c r="C96" s="5"/>
      <c r="D96" s="7"/>
      <c r="E96" s="5"/>
      <c r="F96" s="5"/>
      <c r="G96" s="5"/>
      <c r="H96" s="5"/>
      <c r="I96" s="5"/>
      <c r="J96" s="5"/>
      <c r="K96" s="5"/>
      <c r="L96" s="5"/>
    </row>
    <row r="97" spans="1:12" ht="15">
      <c r="A97" s="20" t="s">
        <v>17</v>
      </c>
      <c r="B97" s="6"/>
      <c r="C97" s="5"/>
      <c r="D97" s="7"/>
      <c r="E97" s="5"/>
      <c r="F97" s="5"/>
      <c r="G97" s="5"/>
      <c r="H97" s="5"/>
      <c r="I97" s="5"/>
      <c r="J97" s="5"/>
      <c r="K97" s="5"/>
      <c r="L97" s="5"/>
    </row>
    <row r="98" spans="1:12" ht="15">
      <c r="A98" s="9">
        <v>40817</v>
      </c>
      <c r="B98" s="6" t="s">
        <v>11</v>
      </c>
      <c r="C98" s="5"/>
      <c r="D98" s="7"/>
      <c r="E98" s="5"/>
      <c r="F98" s="5">
        <f>+E95-C95</f>
        <v>180</v>
      </c>
      <c r="G98" s="5"/>
      <c r="H98" s="5"/>
      <c r="I98" s="5"/>
      <c r="J98" s="5"/>
      <c r="K98" s="5"/>
      <c r="L98" s="5"/>
    </row>
    <row r="99" spans="1:12" ht="15">
      <c r="A99" s="9"/>
      <c r="B99" s="6" t="s">
        <v>5</v>
      </c>
      <c r="C99" s="5"/>
      <c r="D99" s="7"/>
      <c r="E99" s="5"/>
      <c r="F99" s="5">
        <f>+F95-E95</f>
        <v>2620</v>
      </c>
      <c r="G99" s="5"/>
      <c r="H99" s="5"/>
      <c r="I99" s="5"/>
      <c r="J99" s="5"/>
      <c r="K99" s="5"/>
      <c r="L99" s="5"/>
    </row>
    <row r="100" spans="1:12" ht="15">
      <c r="A100" s="6"/>
      <c r="B100" s="6"/>
      <c r="C100" s="5" t="s">
        <v>49</v>
      </c>
      <c r="D100" s="7"/>
      <c r="E100" s="5"/>
      <c r="F100" s="5"/>
      <c r="G100" s="5">
        <f>+F95-C95</f>
        <v>2800</v>
      </c>
      <c r="H100" s="5"/>
      <c r="I100" s="5"/>
      <c r="J100" s="5"/>
      <c r="K100" s="5"/>
      <c r="L100" s="5"/>
    </row>
    <row r="101" spans="1:12" ht="15">
      <c r="A101" s="6"/>
      <c r="B101" s="6"/>
      <c r="C101" s="5"/>
      <c r="D101" s="7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8" t="s">
        <v>50</v>
      </c>
      <c r="B102" s="6"/>
      <c r="C102" s="5"/>
      <c r="D102" s="7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8"/>
      <c r="B103" s="6"/>
      <c r="C103" s="5"/>
      <c r="D103" s="7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6" t="s">
        <v>51</v>
      </c>
      <c r="B104" s="6"/>
      <c r="C104" s="5"/>
      <c r="D104" s="7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8"/>
      <c r="B105" s="6"/>
      <c r="C105" s="5"/>
      <c r="D105" s="7"/>
      <c r="E105" s="5"/>
      <c r="F105" s="5"/>
      <c r="G105" s="5"/>
      <c r="H105" s="5"/>
      <c r="I105" s="25"/>
      <c r="J105" s="5"/>
      <c r="K105" s="5"/>
      <c r="L105" s="5"/>
    </row>
    <row r="106" spans="1:12" ht="15">
      <c r="A106" s="8" t="s">
        <v>52</v>
      </c>
      <c r="B106" s="6"/>
      <c r="C106" s="5"/>
      <c r="D106" s="7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6"/>
      <c r="B107" s="6"/>
      <c r="C107" s="5"/>
      <c r="D107" s="7"/>
      <c r="E107" s="5"/>
      <c r="F107" s="5"/>
      <c r="G107" s="5"/>
      <c r="H107" s="5"/>
      <c r="I107" s="5"/>
      <c r="J107" s="5"/>
      <c r="K107" s="5"/>
      <c r="L107" s="5"/>
    </row>
    <row r="108" spans="1:12" ht="15.75" thickBot="1">
      <c r="A108" s="8" t="s">
        <v>19</v>
      </c>
      <c r="B108" s="6"/>
      <c r="C108" s="5"/>
      <c r="D108" s="7"/>
      <c r="E108" s="5"/>
      <c r="F108" s="5"/>
      <c r="G108" s="5"/>
      <c r="H108" s="5"/>
      <c r="I108" s="5"/>
      <c r="J108" s="5"/>
      <c r="K108" s="5"/>
      <c r="L108" s="5"/>
    </row>
    <row r="109" spans="1:12" ht="27" thickBot="1">
      <c r="A109" s="10" t="s">
        <v>0</v>
      </c>
      <c r="B109" s="11" t="s">
        <v>6</v>
      </c>
      <c r="C109" s="11" t="s">
        <v>1</v>
      </c>
      <c r="D109" s="12" t="s">
        <v>2</v>
      </c>
      <c r="E109" s="11" t="s">
        <v>3</v>
      </c>
      <c r="F109" s="24" t="s">
        <v>54</v>
      </c>
      <c r="G109" s="24" t="s">
        <v>55</v>
      </c>
      <c r="H109" s="24" t="s">
        <v>56</v>
      </c>
      <c r="J109" s="5"/>
      <c r="K109" s="5"/>
      <c r="L109" s="5"/>
    </row>
    <row r="110" spans="1:12" ht="15">
      <c r="A110" s="9">
        <v>40725</v>
      </c>
      <c r="B110" s="6" t="s">
        <v>53</v>
      </c>
      <c r="C110" s="5">
        <v>50000</v>
      </c>
      <c r="D110" s="7">
        <v>1.014</v>
      </c>
      <c r="E110" s="5">
        <f>+C110*D110</f>
        <v>50700</v>
      </c>
      <c r="F110" s="7">
        <f>+J113/J114</f>
        <v>1.01</v>
      </c>
      <c r="G110" s="5">
        <f>+C110*F110</f>
        <v>50500</v>
      </c>
      <c r="H110" s="5">
        <f>+L112</f>
        <v>53631.03</v>
      </c>
      <c r="I110" s="5"/>
      <c r="J110" s="23">
        <v>40725</v>
      </c>
      <c r="K110" s="23">
        <v>40999</v>
      </c>
      <c r="L110" s="5">
        <f>+K110-J110</f>
        <v>274</v>
      </c>
    </row>
    <row r="111" spans="1:12" ht="15">
      <c r="A111" s="6"/>
      <c r="B111" s="6"/>
      <c r="C111" s="13"/>
      <c r="D111" s="19"/>
      <c r="E111" s="13"/>
      <c r="F111" s="13"/>
      <c r="G111" s="13"/>
      <c r="H111" s="13"/>
      <c r="I111" s="5"/>
      <c r="J111" s="23">
        <v>40725</v>
      </c>
      <c r="K111" s="23">
        <v>40908</v>
      </c>
      <c r="L111" s="1">
        <f>+K111-J111</f>
        <v>183</v>
      </c>
    </row>
    <row r="112" spans="1:12" ht="15">
      <c r="A112" s="8" t="s">
        <v>17</v>
      </c>
      <c r="B112" s="6"/>
      <c r="C112" s="13"/>
      <c r="D112" s="19"/>
      <c r="E112" s="13"/>
      <c r="F112" s="13"/>
      <c r="G112" s="13"/>
      <c r="H112" s="13"/>
      <c r="I112" s="5"/>
      <c r="J112" s="23" t="s">
        <v>66</v>
      </c>
      <c r="K112" s="23"/>
      <c r="L112" s="5">
        <f>50500*(1+0.12/365)^183</f>
        <v>53631.03</v>
      </c>
    </row>
    <row r="113" spans="1:12" ht="15">
      <c r="A113" s="9">
        <v>40908</v>
      </c>
      <c r="B113" s="6" t="s">
        <v>11</v>
      </c>
      <c r="C113" s="13"/>
      <c r="D113" s="19"/>
      <c r="E113" s="13"/>
      <c r="F113" s="5">
        <f>+E110-C110</f>
        <v>700</v>
      </c>
      <c r="G113" s="13"/>
      <c r="H113" s="13"/>
      <c r="I113" s="5"/>
      <c r="J113" s="5">
        <v>111998.4</v>
      </c>
      <c r="K113" s="23"/>
      <c r="L113" s="5"/>
    </row>
    <row r="114" spans="1:12" ht="15">
      <c r="A114" s="6"/>
      <c r="B114" s="6" t="s">
        <v>5</v>
      </c>
      <c r="C114" s="5"/>
      <c r="D114" s="7"/>
      <c r="E114" s="5"/>
      <c r="F114" s="5">
        <f>+H110-E110</f>
        <v>2931.03</v>
      </c>
      <c r="G114" s="5"/>
      <c r="H114" s="13"/>
      <c r="I114" s="5"/>
      <c r="J114" s="5">
        <v>110889.5</v>
      </c>
      <c r="K114" s="23"/>
      <c r="L114" s="5"/>
    </row>
    <row r="115" spans="1:12" ht="15">
      <c r="A115" s="6"/>
      <c r="B115" s="6" t="s">
        <v>53</v>
      </c>
      <c r="C115" s="5"/>
      <c r="D115" s="7"/>
      <c r="E115" s="5"/>
      <c r="F115" s="5"/>
      <c r="G115" s="13">
        <f>+H110-C110</f>
        <v>3631.03</v>
      </c>
      <c r="H115" s="5"/>
      <c r="I115" s="5"/>
      <c r="J115" s="5"/>
      <c r="K115" s="5"/>
      <c r="L115" s="5"/>
    </row>
    <row r="116" spans="8:12" ht="15">
      <c r="H116" s="5"/>
      <c r="I116" s="5"/>
      <c r="J116" s="5"/>
      <c r="K116" s="5"/>
      <c r="L116" s="5"/>
    </row>
    <row r="117" spans="1:12" ht="15">
      <c r="A117" s="8" t="s">
        <v>57</v>
      </c>
      <c r="B117" s="6"/>
      <c r="C117" s="5"/>
      <c r="D117" s="7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8"/>
      <c r="B118" s="6"/>
      <c r="C118" s="5"/>
      <c r="D118" s="7"/>
      <c r="E118" s="5"/>
      <c r="F118" s="5"/>
      <c r="G118" s="5"/>
      <c r="H118" s="5"/>
      <c r="I118" s="5"/>
      <c r="J118" s="5"/>
      <c r="K118" s="5"/>
      <c r="L118" s="5"/>
    </row>
    <row r="119" spans="1:12" ht="15.75" thickBot="1">
      <c r="A119" s="8" t="s">
        <v>19</v>
      </c>
      <c r="B119" s="6"/>
      <c r="C119" s="5"/>
      <c r="D119" s="7"/>
      <c r="E119" s="5"/>
      <c r="F119" s="5"/>
      <c r="G119" s="5"/>
      <c r="H119" s="5"/>
      <c r="I119" s="5"/>
      <c r="J119" s="5"/>
      <c r="K119" s="5"/>
      <c r="L119" s="5"/>
    </row>
    <row r="120" spans="1:12" ht="15.75" thickBot="1">
      <c r="A120" s="10" t="s">
        <v>0</v>
      </c>
      <c r="B120" s="11" t="s">
        <v>6</v>
      </c>
      <c r="C120" s="11" t="s">
        <v>1</v>
      </c>
      <c r="D120" s="12" t="s">
        <v>2</v>
      </c>
      <c r="E120" s="11" t="s">
        <v>3</v>
      </c>
      <c r="F120" s="11" t="s">
        <v>15</v>
      </c>
      <c r="G120" s="21" t="s">
        <v>58</v>
      </c>
      <c r="H120" s="5"/>
      <c r="I120" s="5"/>
      <c r="J120" s="5"/>
      <c r="K120" s="5"/>
      <c r="L120" s="5"/>
    </row>
    <row r="121" spans="1:12" ht="15">
      <c r="A121" s="9">
        <v>40847</v>
      </c>
      <c r="B121" s="6" t="s">
        <v>70</v>
      </c>
      <c r="C121" s="5">
        <v>1800</v>
      </c>
      <c r="D121" s="7">
        <v>1.009</v>
      </c>
      <c r="E121" s="5">
        <f>+C121*D121</f>
        <v>1816.2</v>
      </c>
      <c r="F121" s="5">
        <f>+L122</f>
        <v>45.9</v>
      </c>
      <c r="G121" s="5">
        <f>+C121+F121</f>
        <v>1845.9</v>
      </c>
      <c r="H121" s="5"/>
      <c r="I121" s="5"/>
      <c r="J121" s="23">
        <v>40857</v>
      </c>
      <c r="K121" s="23">
        <v>40908</v>
      </c>
      <c r="L121" s="5">
        <f>+K121-J121</f>
        <v>51</v>
      </c>
    </row>
    <row r="122" spans="1:12" ht="15">
      <c r="A122" s="6"/>
      <c r="B122" s="6"/>
      <c r="C122" s="13"/>
      <c r="D122" s="19"/>
      <c r="E122" s="13"/>
      <c r="F122" s="13"/>
      <c r="G122" s="5"/>
      <c r="H122" s="5"/>
      <c r="I122" s="5"/>
      <c r="J122" s="5" t="s">
        <v>65</v>
      </c>
      <c r="K122" s="5"/>
      <c r="L122" s="5">
        <f>1800*0.015/30*51</f>
        <v>45.9</v>
      </c>
    </row>
    <row r="123" spans="1:12" ht="15">
      <c r="A123" s="20" t="s">
        <v>17</v>
      </c>
      <c r="B123" s="6"/>
      <c r="C123" s="13"/>
      <c r="D123" s="19"/>
      <c r="E123" s="13"/>
      <c r="F123" s="13"/>
      <c r="G123" s="5"/>
      <c r="H123" s="5"/>
      <c r="I123" s="5"/>
      <c r="J123" s="5"/>
      <c r="K123" s="5"/>
      <c r="L123" s="5"/>
    </row>
    <row r="124" spans="1:12" ht="15">
      <c r="A124" s="9">
        <v>40908</v>
      </c>
      <c r="B124" s="6" t="s">
        <v>11</v>
      </c>
      <c r="C124" s="13"/>
      <c r="D124" s="19"/>
      <c r="E124" s="13"/>
      <c r="F124" s="13">
        <f>+E121-C121</f>
        <v>16.2</v>
      </c>
      <c r="G124" s="5"/>
      <c r="H124" s="5"/>
      <c r="I124" s="5"/>
      <c r="J124" s="5"/>
      <c r="K124" s="5"/>
      <c r="L124" s="5"/>
    </row>
    <row r="125" spans="1:12" ht="15">
      <c r="A125" s="9"/>
      <c r="B125" s="6" t="s">
        <v>5</v>
      </c>
      <c r="C125" s="13"/>
      <c r="D125" s="19"/>
      <c r="E125" s="13"/>
      <c r="F125" s="13">
        <f>+G121-E121</f>
        <v>29.7</v>
      </c>
      <c r="G125" s="5"/>
      <c r="H125" s="5"/>
      <c r="I125" s="5"/>
      <c r="J125" s="5"/>
      <c r="K125" s="5"/>
      <c r="L125" s="5"/>
    </row>
    <row r="126" spans="1:12" ht="15">
      <c r="A126" s="9"/>
      <c r="B126" s="6"/>
      <c r="C126" s="13" t="s">
        <v>63</v>
      </c>
      <c r="D126" s="19"/>
      <c r="E126" s="13"/>
      <c r="F126" s="13"/>
      <c r="G126" s="5">
        <f>+G121-C121</f>
        <v>45.9</v>
      </c>
      <c r="H126" s="5"/>
      <c r="I126" s="5"/>
      <c r="J126" s="5"/>
      <c r="K126" s="5"/>
      <c r="L126" s="5"/>
    </row>
    <row r="127" spans="1:12" ht="15">
      <c r="A127" s="6"/>
      <c r="B127" s="6"/>
      <c r="C127" s="5"/>
      <c r="D127" s="7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8" t="s">
        <v>59</v>
      </c>
      <c r="B128" s="6"/>
      <c r="C128" s="5"/>
      <c r="D128" s="7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8"/>
      <c r="B129" s="6"/>
      <c r="C129" s="5"/>
      <c r="D129" s="7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26">
        <v>40908</v>
      </c>
      <c r="B130" s="27" t="s">
        <v>60</v>
      </c>
      <c r="C130" s="13"/>
      <c r="D130" s="19"/>
      <c r="E130" s="13"/>
      <c r="F130" s="13">
        <v>10000</v>
      </c>
      <c r="G130" s="13"/>
      <c r="H130" s="13"/>
      <c r="I130" s="13"/>
      <c r="J130" s="13"/>
      <c r="K130" s="5"/>
      <c r="L130" s="5"/>
    </row>
    <row r="131" spans="1:12" ht="15">
      <c r="A131" s="28"/>
      <c r="B131" s="13" t="s">
        <v>61</v>
      </c>
      <c r="C131" s="13"/>
      <c r="D131" s="19"/>
      <c r="E131" s="13"/>
      <c r="F131" s="22">
        <v>2300</v>
      </c>
      <c r="G131" s="22"/>
      <c r="H131" s="13"/>
      <c r="I131" s="13"/>
      <c r="J131" s="13"/>
      <c r="K131" s="5"/>
      <c r="L131" s="5"/>
    </row>
    <row r="132" spans="1:12" ht="15">
      <c r="A132" s="29"/>
      <c r="B132" s="27"/>
      <c r="C132" s="13" t="s">
        <v>63</v>
      </c>
      <c r="D132" s="19"/>
      <c r="E132" s="13"/>
      <c r="F132" s="13"/>
      <c r="G132" s="13">
        <f>+F131</f>
        <v>2300</v>
      </c>
      <c r="H132" s="13"/>
      <c r="I132" s="13"/>
      <c r="J132" s="13"/>
      <c r="K132" s="5"/>
      <c r="L132" s="5"/>
    </row>
    <row r="133" spans="1:12" ht="15">
      <c r="A133" s="27"/>
      <c r="B133" s="27"/>
      <c r="C133" s="5" t="s">
        <v>62</v>
      </c>
      <c r="D133" s="19"/>
      <c r="E133" s="13"/>
      <c r="F133" s="13"/>
      <c r="G133" s="13">
        <v>1300</v>
      </c>
      <c r="H133" s="13"/>
      <c r="I133" s="13"/>
      <c r="J133" s="13"/>
      <c r="K133" s="5"/>
      <c r="L133" s="5"/>
    </row>
    <row r="134" spans="1:12" ht="15">
      <c r="A134" s="30"/>
      <c r="B134" s="27"/>
      <c r="C134" s="13" t="s">
        <v>64</v>
      </c>
      <c r="D134" s="19"/>
      <c r="E134" s="13"/>
      <c r="F134" s="13"/>
      <c r="G134" s="13">
        <v>8700</v>
      </c>
      <c r="H134" s="13"/>
      <c r="I134" s="13"/>
      <c r="J134" s="13"/>
      <c r="K134" s="5"/>
      <c r="L134" s="5"/>
    </row>
    <row r="135" spans="1:12" ht="15">
      <c r="A135" s="29" t="s">
        <v>51</v>
      </c>
      <c r="B135" s="27"/>
      <c r="C135" s="13"/>
      <c r="D135" s="19"/>
      <c r="E135" s="13"/>
      <c r="F135" s="13"/>
      <c r="G135" s="13"/>
      <c r="H135" s="13"/>
      <c r="I135" s="13"/>
      <c r="J135" s="13"/>
      <c r="K135" s="5"/>
      <c r="L135" s="5"/>
    </row>
    <row r="136" spans="1:12" ht="15">
      <c r="A136" s="27"/>
      <c r="B136" s="27"/>
      <c r="C136" s="13"/>
      <c r="D136" s="19"/>
      <c r="E136" s="13"/>
      <c r="F136" s="13"/>
      <c r="G136" s="13"/>
      <c r="H136" s="13"/>
      <c r="I136" s="13"/>
      <c r="J136" s="13"/>
      <c r="K136" s="5"/>
      <c r="L136" s="5"/>
    </row>
    <row r="137" spans="1:12" ht="15">
      <c r="A137" s="27"/>
      <c r="B137" s="27"/>
      <c r="C137" s="13"/>
      <c r="D137" s="19"/>
      <c r="E137" s="13"/>
      <c r="F137" s="13"/>
      <c r="G137" s="13"/>
      <c r="H137" s="13"/>
      <c r="I137" s="13"/>
      <c r="J137" s="13"/>
      <c r="K137" s="5"/>
      <c r="L137" s="5"/>
    </row>
    <row r="138" spans="1:12" ht="15">
      <c r="A138" s="27"/>
      <c r="B138" s="27"/>
      <c r="C138" s="13"/>
      <c r="D138" s="19"/>
      <c r="E138" s="13"/>
      <c r="F138" s="13"/>
      <c r="G138" s="13"/>
      <c r="H138" s="13"/>
      <c r="I138" s="13"/>
      <c r="J138" s="13"/>
      <c r="K138" s="5"/>
      <c r="L138" s="5"/>
    </row>
    <row r="139" spans="1:12" ht="15">
      <c r="A139" s="27"/>
      <c r="B139" s="27"/>
      <c r="C139" s="13"/>
      <c r="D139" s="19"/>
      <c r="E139" s="13"/>
      <c r="F139" s="13"/>
      <c r="G139" s="13"/>
      <c r="H139" s="13"/>
      <c r="I139" s="13"/>
      <c r="J139" s="13"/>
      <c r="K139" s="5"/>
      <c r="L139" s="5"/>
    </row>
    <row r="140" spans="1:12" ht="15">
      <c r="A140" s="27"/>
      <c r="B140" s="27"/>
      <c r="C140" s="13"/>
      <c r="D140" s="19"/>
      <c r="E140" s="13"/>
      <c r="F140" s="13"/>
      <c r="G140" s="13"/>
      <c r="H140" s="13"/>
      <c r="I140" s="13"/>
      <c r="J140" s="13"/>
      <c r="K140" s="5"/>
      <c r="L140" s="5"/>
    </row>
    <row r="141" spans="1:12" ht="15">
      <c r="A141" s="27"/>
      <c r="B141" s="27"/>
      <c r="C141" s="13"/>
      <c r="D141" s="19"/>
      <c r="E141" s="13"/>
      <c r="F141" s="13"/>
      <c r="G141" s="13"/>
      <c r="H141" s="13"/>
      <c r="I141" s="13"/>
      <c r="J141" s="13"/>
      <c r="K141" s="5"/>
      <c r="L141" s="5"/>
    </row>
    <row r="142" spans="1:12" ht="15">
      <c r="A142" s="27"/>
      <c r="B142" s="27"/>
      <c r="C142" s="13"/>
      <c r="D142" s="19"/>
      <c r="E142" s="13"/>
      <c r="F142" s="13"/>
      <c r="G142" s="13"/>
      <c r="H142" s="13"/>
      <c r="I142" s="13"/>
      <c r="J142" s="13"/>
      <c r="K142" s="5"/>
      <c r="L142" s="5"/>
    </row>
    <row r="143" spans="1:12" ht="15">
      <c r="A143" s="27"/>
      <c r="B143" s="27"/>
      <c r="C143" s="13"/>
      <c r="D143" s="19"/>
      <c r="E143" s="13"/>
      <c r="F143" s="13"/>
      <c r="G143" s="13"/>
      <c r="H143" s="13"/>
      <c r="I143" s="13"/>
      <c r="J143" s="13"/>
      <c r="K143" s="5"/>
      <c r="L143" s="5"/>
    </row>
    <row r="144" spans="1:12" ht="15">
      <c r="A144" s="27"/>
      <c r="B144" s="27"/>
      <c r="C144" s="13"/>
      <c r="D144" s="19"/>
      <c r="E144" s="13"/>
      <c r="F144" s="13"/>
      <c r="G144" s="13"/>
      <c r="H144" s="13"/>
      <c r="I144" s="13"/>
      <c r="J144" s="13"/>
      <c r="K144" s="5"/>
      <c r="L144" s="5"/>
    </row>
  </sheetData>
  <sheetProtection/>
  <mergeCells count="3">
    <mergeCell ref="A1:K1"/>
    <mergeCell ref="A2:K2"/>
    <mergeCell ref="A4:K4"/>
  </mergeCells>
  <printOptions/>
  <pageMargins left="0.2755905511811024" right="0.15748031496062992" top="0.2362204724409449" bottom="0.2362204724409449" header="0.15748031496062992" footer="0.11811023622047245"/>
  <pageSetup fitToHeight="4" fitToWidth="1" horizontalDpi="600" verticalDpi="600" orientation="landscape" paperSize="9" scale="88" r:id="rId6"/>
  <drawing r:id="rId5"/>
  <legacyDrawing r:id="rId4"/>
  <oleObjects>
    <oleObject progId="MSDraw" shapeId="31536714" r:id="rId1"/>
    <oleObject progId="MSDraw" shapeId="31537618" r:id="rId2"/>
    <oleObject progId="MSDraw" shapeId="315376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cos timoteo</cp:lastModifiedBy>
  <cp:lastPrinted>2012-05-15T22:19:25Z</cp:lastPrinted>
  <dcterms:created xsi:type="dcterms:W3CDTF">2012-03-10T20:50:31Z</dcterms:created>
  <dcterms:modified xsi:type="dcterms:W3CDTF">2015-03-05T17:57:57Z</dcterms:modified>
  <cp:category/>
  <cp:version/>
  <cp:contentType/>
  <cp:contentStatus/>
</cp:coreProperties>
</file>